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uvaomyrholt/Documents/05 Proventia/Næringsfaglig vurdering/"/>
    </mc:Choice>
  </mc:AlternateContent>
  <xr:revisionPtr revIDLastSave="0" documentId="13_ncr:1_{77F46F91-EAC4-9041-8553-28895326E652}" xr6:coauthVersionLast="47" xr6:coauthVersionMax="47" xr10:uidLastSave="{00000000-0000-0000-0000-000000000000}"/>
  <bookViews>
    <workbookView xWindow="0" yWindow="500" windowWidth="68800" windowHeight="26520" xr2:uid="{00000000-000D-0000-FFFF-FFFF00000000}"/>
  </bookViews>
  <sheets>
    <sheet name="Fullt driftsår" sheetId="3" r:id="rId1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8" i="3" l="1"/>
  <c r="D28" i="3"/>
  <c r="E28" i="3"/>
  <c r="F28" i="3"/>
  <c r="G28" i="3"/>
  <c r="G29" i="3" s="1"/>
  <c r="H28" i="3"/>
  <c r="I28" i="3"/>
  <c r="I29" i="3" s="1"/>
  <c r="J28" i="3"/>
  <c r="J29" i="3" s="1"/>
  <c r="K28" i="3"/>
  <c r="K30" i="3" s="1"/>
  <c r="L28" i="3"/>
  <c r="L29" i="3" s="1"/>
  <c r="M28" i="3"/>
  <c r="M29" i="3" s="1"/>
  <c r="C29" i="3"/>
  <c r="D29" i="3"/>
  <c r="E29" i="3"/>
  <c r="F29" i="3"/>
  <c r="H29" i="3"/>
  <c r="K29" i="3"/>
  <c r="C30" i="3"/>
  <c r="D30" i="3"/>
  <c r="E30" i="3"/>
  <c r="F30" i="3"/>
  <c r="H30" i="3"/>
  <c r="I30" i="3"/>
  <c r="J30" i="3"/>
  <c r="M30" i="3"/>
  <c r="B28" i="3"/>
  <c r="G30" i="3" l="1"/>
  <c r="L30" i="3"/>
  <c r="N20" i="3" l="1"/>
  <c r="N19" i="3"/>
  <c r="C6" i="3"/>
  <c r="C7" i="3" s="1"/>
  <c r="D6" i="3"/>
  <c r="D7" i="3" s="1"/>
  <c r="D23" i="3" s="1"/>
  <c r="D27" i="3" s="1"/>
  <c r="B6" i="3"/>
  <c r="N18" i="3"/>
  <c r="N17" i="3"/>
  <c r="N16" i="3"/>
  <c r="N15" i="3"/>
  <c r="N14" i="3"/>
  <c r="N13" i="3"/>
  <c r="N12" i="3"/>
  <c r="N11" i="3"/>
  <c r="D21" i="3"/>
  <c r="M21" i="3"/>
  <c r="M7" i="3"/>
  <c r="M23" i="3" s="1"/>
  <c r="M27" i="3" s="1"/>
  <c r="H7" i="3"/>
  <c r="G7" i="3"/>
  <c r="F7" i="3"/>
  <c r="E7" i="3"/>
  <c r="L7" i="3"/>
  <c r="K7" i="3"/>
  <c r="J7" i="3"/>
  <c r="I7" i="3"/>
  <c r="N5" i="3"/>
  <c r="N4" i="3"/>
  <c r="L23" i="3" l="1"/>
  <c r="L27" i="3" s="1"/>
  <c r="F23" i="3"/>
  <c r="F27" i="3" s="1"/>
  <c r="J21" i="3"/>
  <c r="J23" i="3" s="1"/>
  <c r="J27" i="3" s="1"/>
  <c r="H21" i="3"/>
  <c r="H23" i="3" s="1"/>
  <c r="E21" i="3"/>
  <c r="E23" i="3" s="1"/>
  <c r="E27" i="3" s="1"/>
  <c r="C21" i="3"/>
  <c r="C23" i="3" s="1"/>
  <c r="C27" i="3" s="1"/>
  <c r="G21" i="3"/>
  <c r="G23" i="3" s="1"/>
  <c r="G27" i="3" s="1"/>
  <c r="F21" i="3"/>
  <c r="I21" i="3"/>
  <c r="I23" i="3" s="1"/>
  <c r="B21" i="3"/>
  <c r="L21" i="3"/>
  <c r="N6" i="3"/>
  <c r="H27" i="3" l="1"/>
  <c r="I27" i="3"/>
  <c r="K21" i="3"/>
  <c r="K23" i="3" s="1"/>
  <c r="N21" i="3"/>
  <c r="K27" i="3" l="1"/>
  <c r="B7" i="3"/>
  <c r="B23" i="3" s="1"/>
  <c r="N23" i="3" l="1"/>
  <c r="B27" i="3"/>
  <c r="N27" i="3" s="1"/>
  <c r="N7" i="3"/>
  <c r="N28" i="3" l="1"/>
  <c r="B29" i="3"/>
  <c r="N29" i="3" s="1"/>
  <c r="B30" i="3"/>
  <c r="N30" i="3" s="1"/>
</calcChain>
</file>

<file path=xl/sharedStrings.xml><?xml version="1.0" encoding="utf-8"?>
<sst xmlns="http://schemas.openxmlformats.org/spreadsheetml/2006/main" count="56" uniqueCount="43">
  <si>
    <t>Inntekt 1</t>
  </si>
  <si>
    <t>Inntekt 2</t>
  </si>
  <si>
    <t>Inntekt 3</t>
  </si>
  <si>
    <t>Totale inntekter</t>
  </si>
  <si>
    <t>Innkjøp av varer</t>
  </si>
  <si>
    <t>Husleie</t>
  </si>
  <si>
    <t>Strøm</t>
  </si>
  <si>
    <t>Telefon, bredbånd med mer</t>
  </si>
  <si>
    <t>Kjøregodtgjørelse</t>
  </si>
  <si>
    <t xml:space="preserve">Forsikringer </t>
  </si>
  <si>
    <t>Markedsføring</t>
  </si>
  <si>
    <t>Regnskapsfører/revisor</t>
  </si>
  <si>
    <t>Totale kostnader</t>
  </si>
  <si>
    <t>Inntekt</t>
  </si>
  <si>
    <t>Utgifter per måned</t>
  </si>
  <si>
    <t>Annet</t>
  </si>
  <si>
    <t>Inntekter per måneder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</si>
  <si>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</si>
  <si>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</si>
  <si>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</si>
  <si>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</si>
  <si>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</si>
  <si>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</si>
  <si>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</si>
  <si>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</si>
  <si>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</si>
  <si>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</si>
  <si>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</si>
  <si>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</si>
  <si>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TOTALT</t>
  </si>
  <si>
    <t>Regnskapsprogram</t>
  </si>
  <si>
    <t>Resultat per mnd</t>
  </si>
  <si>
    <t>Utgifter</t>
  </si>
  <si>
    <t>ÅR 2</t>
  </si>
  <si>
    <t>Lønn</t>
  </si>
  <si>
    <t>Her fyller du inn de ulike inntektene du forventer å ha.
Navngi hver inntektskilde tydelig, for eksempel ulike typer tjenester, behandlinger eller salg av varer. Dersom du kun har én type inntekt, er det helt i orden – da skriver du bare den inn.</t>
  </si>
  <si>
    <t>Resultatet skal dekke lønn, feriepenger, skatt og pensjon. Grovt regnet vil det måned for måned se omtrent slik ut:</t>
  </si>
  <si>
    <t>Feriepenger</t>
  </si>
  <si>
    <t>Skatt</t>
  </si>
  <si>
    <t>Pensjonssparing</t>
  </si>
  <si>
    <t>Dette er det du kan forvente å sitte igjen med av lønn med budsjettet over.</t>
  </si>
  <si>
    <t>Resultatet skal dekke skatt, lønn, feriepenger og pensjon. I radene nedenfor kan du se omtrent hvordan det vil se ut måned for måned. Disse tallene er KUN ESTIMATER, og vil kunne varierer.</t>
  </si>
  <si>
    <t>Skatt beregnes for den enkelte. Tommelfingerregelen er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</si>
</sst>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kr&quot;\ * #,##0.00_);_(&quot;kr&quot;\ * \(#,##0.00\);_(&quot;kr&quot;\ * &quot;-&quot;??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1"/>
      <name val="Instrument Sans"/>
    </font>
    <font>
      <b/>
      <sz val="14"/>
      <color theme="1"/>
      <name val="Instrument Sans"/>
    </font>
    <font>
      <sz val="14"/>
      <color theme="1"/>
      <name val="Instrument Sans"/>
    </font>
    <font>
      <i/>
      <sz val="14"/>
      <color theme="1"/>
      <name val="Instrument Sans"/>
    </font>
    <font>
      <sz val="14"/>
      <color rgb="FFFF0000"/>
      <name val="Instrument Sans"/>
    </font>
    <font>
      <b/>
      <sz val="14"/>
      <name val="Instrument Sans"/>
    </font>
    <font>
      <b/>
      <sz val="14"/>
      <color theme="2" tint="-0.499984740745262"/>
      <name val="Instrument Sans"/>
    </font>
    <font>
      <sz val="14"/>
      <color theme="2" tint="-0.499984740745262"/>
      <name val="Instrument Sans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4" fillId="2" borderId="0" xfId="0" applyFont="1" applyFill="1"/>
    <xf numFmtId="0" fontId="4" fillId="0" borderId="0" xfId="0" applyFont="1"/>
    <xf numFmtId="0" fontId="5" fillId="3" borderId="0" xfId="0" applyFont="1" applyFill="1"/>
    <xf numFmtId="0" fontId="5" fillId="5" borderId="0" xfId="0" applyFont="1" applyFill="1" applyAlignment="1">
      <alignment horizontal="right"/>
    </xf>
    <xf numFmtId="0" fontId="6" fillId="0" borderId="0" xfId="0" applyFont="1"/>
    <xf numFmtId="0" fontId="7" fillId="4" borderId="0" xfId="0" applyFont="1" applyFill="1"/>
    <xf numFmtId="44" fontId="7" fillId="4" borderId="0" xfId="3" applyFont="1" applyFill="1" applyBorder="1"/>
    <xf numFmtId="0" fontId="8" fillId="0" borderId="0" xfId="0" applyFont="1" applyAlignment="1">
      <alignment vertical="center" wrapText="1"/>
    </xf>
    <xf numFmtId="44" fontId="6" fillId="0" borderId="0" xfId="3" applyFont="1" applyBorder="1"/>
    <xf numFmtId="44" fontId="5" fillId="5" borderId="0" xfId="3" applyFont="1" applyFill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5" fillId="0" borderId="0" xfId="0" applyFont="1"/>
    <xf numFmtId="44" fontId="5" fillId="3" borderId="0" xfId="3" applyFont="1" applyFill="1" applyBorder="1"/>
    <xf numFmtId="0" fontId="5" fillId="6" borderId="0" xfId="0" applyFont="1" applyFill="1"/>
    <xf numFmtId="0" fontId="5" fillId="8" borderId="0" xfId="0" applyFont="1" applyFill="1"/>
    <xf numFmtId="0" fontId="7" fillId="7" borderId="0" xfId="0" applyFont="1" applyFill="1" applyAlignment="1">
      <alignment horizontal="left"/>
    </xf>
    <xf numFmtId="0" fontId="7" fillId="7" borderId="0" xfId="0" applyFont="1" applyFill="1"/>
    <xf numFmtId="0" fontId="5" fillId="8" borderId="0" xfId="0" applyFont="1" applyFill="1" applyAlignment="1">
      <alignment horizontal="right"/>
    </xf>
    <xf numFmtId="44" fontId="5" fillId="8" borderId="0" xfId="0" applyNumberFormat="1" applyFont="1" applyFill="1" applyAlignment="1">
      <alignment horizontal="right"/>
    </xf>
    <xf numFmtId="0" fontId="9" fillId="7" borderId="0" xfId="0" applyFont="1" applyFill="1"/>
    <xf numFmtId="44" fontId="9" fillId="7" borderId="0" xfId="3" applyFont="1" applyFill="1" applyBorder="1"/>
    <xf numFmtId="44" fontId="5" fillId="0" borderId="0" xfId="3" applyFont="1" applyFill="1" applyBorder="1"/>
    <xf numFmtId="0" fontId="8" fillId="0" borderId="0" xfId="0" applyFont="1"/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5" fillId="0" borderId="0" xfId="0" applyFont="1" applyBorder="1"/>
    <xf numFmtId="0" fontId="5" fillId="4" borderId="0" xfId="0" applyFont="1" applyFill="1" applyBorder="1" applyAlignment="1">
      <alignment wrapText="1"/>
    </xf>
    <xf numFmtId="44" fontId="5" fillId="4" borderId="0" xfId="3" applyFont="1" applyFill="1" applyBorder="1"/>
    <xf numFmtId="0" fontId="8" fillId="0" borderId="0" xfId="0" applyFont="1" applyAlignment="1">
      <alignment horizontal="center" wrapText="1"/>
    </xf>
    <xf numFmtId="44" fontId="5" fillId="5" borderId="0" xfId="3" applyFont="1" applyFill="1" applyBorder="1"/>
    <xf numFmtId="44" fontId="6" fillId="0" borderId="0" xfId="0" applyNumberFormat="1" applyFont="1"/>
    <xf numFmtId="0" fontId="10" fillId="0" borderId="0" xfId="0" applyFont="1"/>
    <xf numFmtId="44" fontId="11" fillId="0" borderId="0" xfId="3" applyFont="1" applyBorder="1"/>
    <xf numFmtId="44" fontId="10" fillId="0" borderId="0" xfId="3" applyFont="1" applyFill="1" applyBorder="1"/>
    <xf numFmtId="0" fontId="10" fillId="9" borderId="0" xfId="0" applyFont="1" applyFill="1"/>
    <xf numFmtId="44" fontId="11" fillId="9" borderId="0" xfId="3" applyFont="1" applyFill="1" applyBorder="1"/>
    <xf numFmtId="44" fontId="10" fillId="9" borderId="0" xfId="3" applyFont="1" applyFill="1" applyBorder="1"/>
    <xf numFmtId="0" fontId="10" fillId="0" borderId="0" xfId="0" applyFont="1" applyBorder="1"/>
  </cellXfs>
  <cellStyles count="4">
    <cellStyle name="Benyttet hyperkobling" xfId="2" builtinId="9" hidden="1"/>
    <cellStyle name="Hyperkobling" xfId="1" builtinId="8" hidden="1"/>
    <cellStyle name="Normal" xfId="0" builtinId="0"/>
    <cellStyle name="Valuta" xfId="3" builtinId="4"/>
  </cellStyles>
  <dxfs count="3">
    <dxf>
      <fill>
        <patternFill>
          <bgColor rgb="FFFF7E7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E79"/>
        </patternFill>
      </fill>
    </dxf>
  </dxfs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A2274-EE23-1745-982F-B8E4FE505051}">
  <dimension ref="A1:W33"/>
  <sheetViews>
    <sheetView tabSelected="1" zoomScale="75" zoomScaleNormal="100" workbookViewId="0">
      <selection activeCell="E45" sqref="E45"/>
    </sheetView>
  </sheetViews>
  <sheetFormatPr baseColWidth="10" defaultColWidth="11" defaultRowHeight="19" x14ac:dyDescent="0.25"/>
  <cols>
    <col min="1" max="1" width="38.1640625" style="5" customWidth="1"/>
    <col min="2" max="2" width="20.1640625" style="9" customWidth="1"/>
    <col min="3" max="3" width="20.1640625" style="5" customWidth="1"/>
    <col min="4" max="4" width="20.1640625" style="9" customWidth="1"/>
    <col min="5" max="11" width="20.1640625" style="5" customWidth="1"/>
    <col min="12" max="12" width="21.33203125" style="5" customWidth="1"/>
    <col min="13" max="13" width="20.1640625" style="5" customWidth="1"/>
    <col min="14" max="14" width="30.6640625" style="5" customWidth="1"/>
    <col min="15" max="15" width="53.33203125" style="5" customWidth="1"/>
    <col min="16" max="16384" width="11" style="5"/>
  </cols>
  <sheetData>
    <row r="1" spans="1:23" s="2" customFormat="1" ht="33" customHeight="1" x14ac:dyDescent="0.3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3" ht="24" customHeight="1" x14ac:dyDescent="0.25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>
        <v>2025</v>
      </c>
    </row>
    <row r="3" spans="1:23" ht="24" customHeight="1" x14ac:dyDescent="0.25">
      <c r="A3" s="6" t="s">
        <v>13</v>
      </c>
      <c r="B3" s="7" t="s">
        <v>17</v>
      </c>
      <c r="C3" s="6" t="s">
        <v>18</v>
      </c>
      <c r="D3" s="7" t="s">
        <v>19</v>
      </c>
      <c r="E3" s="7" t="s">
        <v>20</v>
      </c>
      <c r="F3" s="6" t="s">
        <v>21</v>
      </c>
      <c r="G3" s="7" t="s">
        <v>22</v>
      </c>
      <c r="H3" s="7" t="s">
        <v>23</v>
      </c>
      <c r="I3" s="6" t="s">
        <v>24</v>
      </c>
      <c r="J3" s="7" t="s">
        <v>25</v>
      </c>
      <c r="K3" s="7" t="s">
        <v>26</v>
      </c>
      <c r="L3" s="6" t="s">
        <v>27</v>
      </c>
      <c r="M3" s="7" t="s">
        <v>28</v>
      </c>
      <c r="N3" s="4" t="s">
        <v>29</v>
      </c>
      <c r="O3" s="8"/>
      <c r="P3" s="8"/>
      <c r="Q3" s="8"/>
      <c r="T3" s="8"/>
      <c r="U3" s="8"/>
      <c r="V3" s="8"/>
      <c r="W3" s="8"/>
    </row>
    <row r="4" spans="1:23" s="12" customFormat="1" ht="24" customHeight="1" x14ac:dyDescent="0.25">
      <c r="A4" s="5" t="s">
        <v>0</v>
      </c>
      <c r="B4" s="9">
        <v>10000</v>
      </c>
      <c r="C4" s="9">
        <v>10000</v>
      </c>
      <c r="D4" s="9">
        <v>10000</v>
      </c>
      <c r="E4" s="9">
        <v>20000</v>
      </c>
      <c r="F4" s="9">
        <v>20000</v>
      </c>
      <c r="G4" s="9">
        <v>20000</v>
      </c>
      <c r="H4" s="9">
        <v>0</v>
      </c>
      <c r="I4" s="9">
        <v>20000</v>
      </c>
      <c r="J4" s="9">
        <v>20000</v>
      </c>
      <c r="K4" s="9">
        <v>20000</v>
      </c>
      <c r="L4" s="9">
        <v>20000</v>
      </c>
      <c r="M4" s="9">
        <v>20000</v>
      </c>
      <c r="N4" s="10">
        <f t="shared" ref="N4:N6" si="0">SUM(B4:M4)</f>
        <v>190000</v>
      </c>
      <c r="O4" s="24" t="s">
        <v>35</v>
      </c>
      <c r="P4" s="8"/>
      <c r="Q4" s="8"/>
      <c r="S4" s="8"/>
      <c r="T4" s="8"/>
      <c r="U4" s="8"/>
      <c r="V4" s="8"/>
      <c r="W4" s="8"/>
    </row>
    <row r="5" spans="1:23" s="12" customFormat="1" ht="24" customHeight="1" x14ac:dyDescent="0.25">
      <c r="A5" s="5" t="s">
        <v>1</v>
      </c>
      <c r="B5" s="9">
        <v>30000</v>
      </c>
      <c r="C5" s="9">
        <v>30000</v>
      </c>
      <c r="D5" s="9">
        <v>30000</v>
      </c>
      <c r="E5" s="9">
        <v>40000</v>
      </c>
      <c r="F5" s="9">
        <v>40000</v>
      </c>
      <c r="G5" s="9">
        <v>40000</v>
      </c>
      <c r="H5" s="9">
        <v>0</v>
      </c>
      <c r="I5" s="9">
        <v>40000</v>
      </c>
      <c r="J5" s="9">
        <v>40000</v>
      </c>
      <c r="K5" s="9">
        <v>40000</v>
      </c>
      <c r="L5" s="9">
        <v>40000</v>
      </c>
      <c r="M5" s="9">
        <v>40000</v>
      </c>
      <c r="N5" s="10">
        <f t="shared" si="0"/>
        <v>410000</v>
      </c>
      <c r="O5" s="24"/>
      <c r="P5" s="8"/>
      <c r="Q5" s="8"/>
      <c r="S5" s="8"/>
      <c r="T5" s="8"/>
      <c r="U5" s="8"/>
      <c r="V5" s="8"/>
      <c r="W5" s="8"/>
    </row>
    <row r="6" spans="1:23" s="12" customFormat="1" ht="24" customHeight="1" x14ac:dyDescent="0.25">
      <c r="A6" s="5" t="s">
        <v>2</v>
      </c>
      <c r="B6" s="9">
        <f>40000</f>
        <v>40000</v>
      </c>
      <c r="C6" s="9">
        <f>40000</f>
        <v>40000</v>
      </c>
      <c r="D6" s="9">
        <f>40000</f>
        <v>40000</v>
      </c>
      <c r="E6" s="9">
        <v>50000</v>
      </c>
      <c r="F6" s="9">
        <v>50000</v>
      </c>
      <c r="G6" s="9">
        <v>50000</v>
      </c>
      <c r="H6" s="9">
        <v>0</v>
      </c>
      <c r="I6" s="9">
        <v>50000</v>
      </c>
      <c r="J6" s="9">
        <v>50000</v>
      </c>
      <c r="K6" s="9">
        <v>50000</v>
      </c>
      <c r="L6" s="9">
        <v>50000</v>
      </c>
      <c r="M6" s="9">
        <v>50000</v>
      </c>
      <c r="N6" s="10">
        <f t="shared" si="0"/>
        <v>520000</v>
      </c>
      <c r="O6" s="24"/>
      <c r="P6" s="8"/>
      <c r="Q6" s="8"/>
      <c r="S6" s="8"/>
      <c r="T6" s="8"/>
      <c r="U6" s="8"/>
      <c r="V6" s="8"/>
      <c r="W6" s="8"/>
    </row>
    <row r="7" spans="1:23" s="12" customFormat="1" ht="24" customHeight="1" x14ac:dyDescent="0.25">
      <c r="A7" s="3" t="s">
        <v>3</v>
      </c>
      <c r="B7" s="13">
        <f>SUM(B4:B6)</f>
        <v>80000</v>
      </c>
      <c r="C7" s="13">
        <f>SUM(C4:C6)</f>
        <v>80000</v>
      </c>
      <c r="D7" s="13">
        <f>SUM(D4:D6)</f>
        <v>80000</v>
      </c>
      <c r="E7" s="13">
        <f>SUM(E4:E6)</f>
        <v>110000</v>
      </c>
      <c r="F7" s="13">
        <f>SUM(F4:F6)</f>
        <v>110000</v>
      </c>
      <c r="G7" s="13">
        <f>SUM(G4:G6)</f>
        <v>110000</v>
      </c>
      <c r="H7" s="13">
        <f>SUM(H4:H6)</f>
        <v>0</v>
      </c>
      <c r="I7" s="13">
        <f>SUM(I4:I6)</f>
        <v>110000</v>
      </c>
      <c r="J7" s="13">
        <f>SUM(J4:J6)</f>
        <v>110000</v>
      </c>
      <c r="K7" s="13">
        <f>SUM(K4:K6)</f>
        <v>110000</v>
      </c>
      <c r="L7" s="13">
        <f>SUM(L4:L6)</f>
        <v>110000</v>
      </c>
      <c r="M7" s="13">
        <f>SUM(M4:M6)</f>
        <v>110000</v>
      </c>
      <c r="N7" s="10">
        <f>SUM(B7:M7)</f>
        <v>1120000</v>
      </c>
      <c r="O7" s="11"/>
    </row>
    <row r="8" spans="1:23" ht="24" customHeight="1" x14ac:dyDescent="0.25">
      <c r="O8" s="12"/>
    </row>
    <row r="9" spans="1:23" ht="24" customHeight="1" x14ac:dyDescent="0.25">
      <c r="A9" s="14" t="s">
        <v>14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v>2025</v>
      </c>
    </row>
    <row r="10" spans="1:23" ht="24" customHeight="1" x14ac:dyDescent="0.25">
      <c r="A10" s="16" t="s">
        <v>32</v>
      </c>
      <c r="B10" s="16" t="s">
        <v>17</v>
      </c>
      <c r="C10" s="16" t="s">
        <v>18</v>
      </c>
      <c r="D10" s="16" t="s">
        <v>19</v>
      </c>
      <c r="E10" s="17" t="s">
        <v>20</v>
      </c>
      <c r="F10" s="17" t="s">
        <v>21</v>
      </c>
      <c r="G10" s="17" t="s">
        <v>22</v>
      </c>
      <c r="H10" s="17" t="s">
        <v>23</v>
      </c>
      <c r="I10" s="17" t="s">
        <v>24</v>
      </c>
      <c r="J10" s="17" t="s">
        <v>25</v>
      </c>
      <c r="K10" s="17" t="s">
        <v>26</v>
      </c>
      <c r="L10" s="17" t="s">
        <v>27</v>
      </c>
      <c r="M10" s="17" t="s">
        <v>28</v>
      </c>
      <c r="N10" s="18" t="s">
        <v>29</v>
      </c>
    </row>
    <row r="11" spans="1:23" ht="24" customHeight="1" x14ac:dyDescent="0.25">
      <c r="A11" s="5" t="s">
        <v>4</v>
      </c>
      <c r="B11" s="9">
        <v>300</v>
      </c>
      <c r="C11" s="9">
        <v>300</v>
      </c>
      <c r="D11" s="9">
        <v>300</v>
      </c>
      <c r="E11" s="9">
        <v>300</v>
      </c>
      <c r="F11" s="9">
        <v>300</v>
      </c>
      <c r="G11" s="9">
        <v>300</v>
      </c>
      <c r="H11" s="9">
        <v>300</v>
      </c>
      <c r="I11" s="9">
        <v>300</v>
      </c>
      <c r="J11" s="9">
        <v>300</v>
      </c>
      <c r="K11" s="9">
        <v>300</v>
      </c>
      <c r="L11" s="9">
        <v>300</v>
      </c>
      <c r="M11" s="9">
        <v>300</v>
      </c>
      <c r="N11" s="19">
        <f t="shared" ref="N11:N19" si="1">SUM(B11:M11)</f>
        <v>3600</v>
      </c>
      <c r="O11" s="25"/>
    </row>
    <row r="12" spans="1:23" ht="24" customHeight="1" x14ac:dyDescent="0.25">
      <c r="A12" s="5" t="s">
        <v>5</v>
      </c>
      <c r="B12" s="9">
        <v>7000</v>
      </c>
      <c r="C12" s="9">
        <v>7000</v>
      </c>
      <c r="D12" s="9">
        <v>7000</v>
      </c>
      <c r="E12" s="9">
        <v>7000</v>
      </c>
      <c r="F12" s="9">
        <v>7000</v>
      </c>
      <c r="G12" s="9">
        <v>7000</v>
      </c>
      <c r="H12" s="9">
        <v>7000</v>
      </c>
      <c r="I12" s="9">
        <v>7000</v>
      </c>
      <c r="J12" s="9">
        <v>7000</v>
      </c>
      <c r="K12" s="9">
        <v>7000</v>
      </c>
      <c r="L12" s="9">
        <v>7000</v>
      </c>
      <c r="M12" s="9">
        <v>7000</v>
      </c>
      <c r="N12" s="19">
        <f t="shared" si="1"/>
        <v>84000</v>
      </c>
      <c r="O12" s="25"/>
    </row>
    <row r="13" spans="1:23" ht="24" customHeight="1" x14ac:dyDescent="0.25">
      <c r="A13" s="5" t="s">
        <v>6</v>
      </c>
      <c r="B13" s="9">
        <v>2000</v>
      </c>
      <c r="C13" s="9">
        <v>2000</v>
      </c>
      <c r="D13" s="9">
        <v>2000</v>
      </c>
      <c r="E13" s="9">
        <v>2000</v>
      </c>
      <c r="F13" s="9">
        <v>2000</v>
      </c>
      <c r="G13" s="9">
        <v>2000</v>
      </c>
      <c r="H13" s="9">
        <v>2000</v>
      </c>
      <c r="I13" s="9">
        <v>2000</v>
      </c>
      <c r="J13" s="9">
        <v>2000</v>
      </c>
      <c r="K13" s="9">
        <v>2000</v>
      </c>
      <c r="L13" s="9">
        <v>2000</v>
      </c>
      <c r="M13" s="9">
        <v>2000</v>
      </c>
      <c r="N13" s="19">
        <f t="shared" si="1"/>
        <v>24000</v>
      </c>
    </row>
    <row r="14" spans="1:23" ht="24" customHeight="1" x14ac:dyDescent="0.25">
      <c r="A14" s="5" t="s">
        <v>7</v>
      </c>
      <c r="B14" s="9">
        <v>1000</v>
      </c>
      <c r="C14" s="9">
        <v>1000</v>
      </c>
      <c r="D14" s="9">
        <v>1000</v>
      </c>
      <c r="E14" s="9">
        <v>1000</v>
      </c>
      <c r="F14" s="9">
        <v>1000</v>
      </c>
      <c r="G14" s="9">
        <v>1000</v>
      </c>
      <c r="H14" s="9">
        <v>1000</v>
      </c>
      <c r="I14" s="9">
        <v>1000</v>
      </c>
      <c r="J14" s="9">
        <v>1000</v>
      </c>
      <c r="K14" s="9">
        <v>1000</v>
      </c>
      <c r="L14" s="9">
        <v>1000</v>
      </c>
      <c r="M14" s="9">
        <v>1000</v>
      </c>
      <c r="N14" s="19">
        <f t="shared" si="1"/>
        <v>12000</v>
      </c>
    </row>
    <row r="15" spans="1:23" ht="24" customHeight="1" x14ac:dyDescent="0.25">
      <c r="A15" s="5" t="s">
        <v>8</v>
      </c>
      <c r="C15" s="9"/>
      <c r="E15" s="9"/>
      <c r="F15" s="9"/>
      <c r="G15" s="9"/>
      <c r="H15" s="9"/>
      <c r="I15" s="9"/>
      <c r="J15" s="9"/>
      <c r="K15" s="9"/>
      <c r="L15" s="9"/>
      <c r="M15" s="9"/>
      <c r="N15" s="19">
        <f t="shared" si="1"/>
        <v>0</v>
      </c>
    </row>
    <row r="16" spans="1:23" ht="24" customHeight="1" x14ac:dyDescent="0.25">
      <c r="A16" s="5" t="s">
        <v>9</v>
      </c>
      <c r="B16" s="9">
        <v>250</v>
      </c>
      <c r="C16" s="9">
        <v>250</v>
      </c>
      <c r="D16" s="9">
        <v>250</v>
      </c>
      <c r="E16" s="9">
        <v>250</v>
      </c>
      <c r="F16" s="9">
        <v>250</v>
      </c>
      <c r="G16" s="9">
        <v>250</v>
      </c>
      <c r="H16" s="9">
        <v>250</v>
      </c>
      <c r="I16" s="9">
        <v>250</v>
      </c>
      <c r="J16" s="9">
        <v>250</v>
      </c>
      <c r="K16" s="9">
        <v>250</v>
      </c>
      <c r="L16" s="9">
        <v>250</v>
      </c>
      <c r="M16" s="9">
        <v>250</v>
      </c>
      <c r="N16" s="19">
        <f t="shared" si="1"/>
        <v>3000</v>
      </c>
    </row>
    <row r="17" spans="1:19" ht="24" customHeight="1" x14ac:dyDescent="0.25">
      <c r="A17" s="5" t="s">
        <v>10</v>
      </c>
      <c r="B17" s="9">
        <v>5000</v>
      </c>
      <c r="C17" s="9">
        <v>5000</v>
      </c>
      <c r="D17" s="9">
        <v>5000</v>
      </c>
      <c r="E17" s="9">
        <v>5000</v>
      </c>
      <c r="F17" s="9">
        <v>5000</v>
      </c>
      <c r="G17" s="9">
        <v>5000</v>
      </c>
      <c r="H17" s="9">
        <v>5000</v>
      </c>
      <c r="I17" s="9">
        <v>5000</v>
      </c>
      <c r="J17" s="9">
        <v>5000</v>
      </c>
      <c r="K17" s="9">
        <v>5000</v>
      </c>
      <c r="L17" s="9">
        <v>5000</v>
      </c>
      <c r="M17" s="9">
        <v>5000</v>
      </c>
      <c r="N17" s="19">
        <f t="shared" si="1"/>
        <v>60000</v>
      </c>
    </row>
    <row r="18" spans="1:19" ht="24" customHeight="1" x14ac:dyDescent="0.25">
      <c r="A18" s="5" t="s">
        <v>11</v>
      </c>
      <c r="B18" s="9">
        <v>3000</v>
      </c>
      <c r="C18" s="9">
        <v>3000</v>
      </c>
      <c r="D18" s="9">
        <v>3000</v>
      </c>
      <c r="E18" s="9">
        <v>3000</v>
      </c>
      <c r="F18" s="9">
        <v>3000</v>
      </c>
      <c r="G18" s="9">
        <v>3000</v>
      </c>
      <c r="H18" s="9">
        <v>3000</v>
      </c>
      <c r="I18" s="9">
        <v>3000</v>
      </c>
      <c r="J18" s="9">
        <v>3000</v>
      </c>
      <c r="K18" s="9">
        <v>3000</v>
      </c>
      <c r="L18" s="9">
        <v>3000</v>
      </c>
      <c r="M18" s="9">
        <v>3000</v>
      </c>
      <c r="N18" s="19">
        <f t="shared" si="1"/>
        <v>36000</v>
      </c>
    </row>
    <row r="19" spans="1:19" ht="24" customHeight="1" x14ac:dyDescent="0.25">
      <c r="A19" s="5" t="s">
        <v>30</v>
      </c>
      <c r="B19" s="9">
        <v>2000</v>
      </c>
      <c r="C19" s="9">
        <v>2000</v>
      </c>
      <c r="D19" s="9">
        <v>2000</v>
      </c>
      <c r="E19" s="9">
        <v>2000</v>
      </c>
      <c r="F19" s="9">
        <v>2000</v>
      </c>
      <c r="G19" s="9">
        <v>2000</v>
      </c>
      <c r="H19" s="9">
        <v>2000</v>
      </c>
      <c r="I19" s="9">
        <v>2000</v>
      </c>
      <c r="J19" s="9">
        <v>2000</v>
      </c>
      <c r="K19" s="9">
        <v>2000</v>
      </c>
      <c r="L19" s="9">
        <v>2000</v>
      </c>
      <c r="M19" s="9">
        <v>2000</v>
      </c>
      <c r="N19" s="19">
        <f t="shared" si="1"/>
        <v>24000</v>
      </c>
    </row>
    <row r="20" spans="1:19" ht="24" customHeight="1" x14ac:dyDescent="0.25">
      <c r="A20" s="5" t="s">
        <v>15</v>
      </c>
      <c r="N20" s="19">
        <f>SUM(B20:M20)</f>
        <v>0</v>
      </c>
    </row>
    <row r="21" spans="1:19" ht="24" customHeight="1" x14ac:dyDescent="0.25">
      <c r="A21" s="20" t="s">
        <v>12</v>
      </c>
      <c r="B21" s="21">
        <f>SUM(B11:B20)</f>
        <v>20550</v>
      </c>
      <c r="C21" s="21">
        <f>SUM(C11:C20)</f>
        <v>20550</v>
      </c>
      <c r="D21" s="21">
        <f>SUM(D11:D20)</f>
        <v>20550</v>
      </c>
      <c r="E21" s="21">
        <f>SUM(E11:E20)</f>
        <v>20550</v>
      </c>
      <c r="F21" s="21">
        <f>SUM(F11:F20)</f>
        <v>20550</v>
      </c>
      <c r="G21" s="21">
        <f>SUM(G11:G20)</f>
        <v>20550</v>
      </c>
      <c r="H21" s="21">
        <f>SUM(H11:H20)</f>
        <v>20550</v>
      </c>
      <c r="I21" s="21">
        <f>SUM(I11:I20)</f>
        <v>20550</v>
      </c>
      <c r="J21" s="21">
        <f>SUM(J11:J20)</f>
        <v>20550</v>
      </c>
      <c r="K21" s="21">
        <f>SUM(K11:K20)</f>
        <v>20550</v>
      </c>
      <c r="L21" s="21">
        <f>SUM(L11:L20)</f>
        <v>20550</v>
      </c>
      <c r="M21" s="21">
        <f>SUM(M11:M20)</f>
        <v>20550</v>
      </c>
      <c r="N21" s="19">
        <f>SUM(N11:N20)</f>
        <v>246600</v>
      </c>
    </row>
    <row r="22" spans="1:19" ht="24" customHeight="1" x14ac:dyDescent="0.25"/>
    <row r="23" spans="1:19" ht="63" customHeight="1" x14ac:dyDescent="0.25">
      <c r="A23" s="27" t="s">
        <v>31</v>
      </c>
      <c r="B23" s="28">
        <f>B7-B21</f>
        <v>59450</v>
      </c>
      <c r="C23" s="28">
        <f t="shared" ref="C23:M23" si="2">C7-C21</f>
        <v>59450</v>
      </c>
      <c r="D23" s="28">
        <f t="shared" si="2"/>
        <v>59450</v>
      </c>
      <c r="E23" s="28">
        <f t="shared" si="2"/>
        <v>89450</v>
      </c>
      <c r="F23" s="28">
        <f t="shared" si="2"/>
        <v>89450</v>
      </c>
      <c r="G23" s="28">
        <f t="shared" si="2"/>
        <v>89450</v>
      </c>
      <c r="H23" s="28">
        <f t="shared" si="2"/>
        <v>-20550</v>
      </c>
      <c r="I23" s="28">
        <f t="shared" si="2"/>
        <v>89450</v>
      </c>
      <c r="J23" s="28">
        <f t="shared" si="2"/>
        <v>89450</v>
      </c>
      <c r="K23" s="28">
        <f t="shared" si="2"/>
        <v>89450</v>
      </c>
      <c r="L23" s="28">
        <f t="shared" si="2"/>
        <v>89450</v>
      </c>
      <c r="M23" s="28">
        <f t="shared" si="2"/>
        <v>89450</v>
      </c>
      <c r="N23" s="30">
        <f>SUM(B23:M23)</f>
        <v>873400</v>
      </c>
      <c r="O23" s="29" t="s">
        <v>41</v>
      </c>
      <c r="P23" s="29"/>
      <c r="Q23" s="29"/>
      <c r="R23" s="29"/>
      <c r="S23" s="29"/>
    </row>
    <row r="24" spans="1:19" ht="24" customHeight="1" x14ac:dyDescent="0.25"/>
    <row r="26" spans="1:19" x14ac:dyDescent="0.25">
      <c r="A26" s="23" t="s">
        <v>36</v>
      </c>
      <c r="B26" s="23"/>
      <c r="C26" s="23"/>
      <c r="D26" s="23"/>
      <c r="E26" s="23"/>
      <c r="F26" s="23"/>
      <c r="N26" s="22"/>
    </row>
    <row r="27" spans="1:19" ht="23" customHeight="1" x14ac:dyDescent="0.25">
      <c r="A27" s="32" t="s">
        <v>38</v>
      </c>
      <c r="B27" s="33">
        <f>IF(B23&gt;0,(B23*0.4),0)</f>
        <v>23780</v>
      </c>
      <c r="C27" s="33">
        <f>IF(C23&gt;0,(C23*0.4),0)</f>
        <v>23780</v>
      </c>
      <c r="D27" s="33">
        <f>IF(D23&gt;0,(D23*0.4),0)</f>
        <v>23780</v>
      </c>
      <c r="E27" s="33">
        <f>IF(E23&gt;0,(E23*0.4),0)</f>
        <v>35780</v>
      </c>
      <c r="F27" s="33">
        <f>IF(F23&gt;0,(F23*0.4),0)</f>
        <v>35780</v>
      </c>
      <c r="G27" s="33">
        <f>IF(G23&gt;0,(G23*0.4),0)</f>
        <v>35780</v>
      </c>
      <c r="H27" s="33">
        <f>IF(H23&gt;0,(H23*0.4),0)</f>
        <v>0</v>
      </c>
      <c r="I27" s="33">
        <f>IF(I23&gt;0,(I23*0.4),0)</f>
        <v>35780</v>
      </c>
      <c r="J27" s="33">
        <f>IF(J23&gt;0,(J23*0.4),0)</f>
        <v>35780</v>
      </c>
      <c r="K27" s="33">
        <f>IF(K23&gt;0,(K23*0.4),0)</f>
        <v>35780</v>
      </c>
      <c r="L27" s="33">
        <f>IF(L23&gt;0,(L23*0.4),0)</f>
        <v>35780</v>
      </c>
      <c r="M27" s="33">
        <f>IF(M23&gt;0,(M23*0.4),0)</f>
        <v>35780</v>
      </c>
      <c r="N27" s="34">
        <f>SUM(B27:M27)</f>
        <v>357580</v>
      </c>
      <c r="O27" s="23" t="s">
        <v>42</v>
      </c>
    </row>
    <row r="28" spans="1:19" x14ac:dyDescent="0.25">
      <c r="A28" s="35" t="s">
        <v>34</v>
      </c>
      <c r="B28" s="36">
        <f>IF(B23&gt;0,((B23-B27)/1.122),0)</f>
        <v>31791.443850267377</v>
      </c>
      <c r="C28" s="36">
        <f t="shared" ref="C28:M28" si="3">IF(C23&gt;0,((C23-C27)/1.122),0)</f>
        <v>31791.443850267377</v>
      </c>
      <c r="D28" s="36">
        <f t="shared" si="3"/>
        <v>31791.443850267377</v>
      </c>
      <c r="E28" s="36">
        <f t="shared" si="3"/>
        <v>47834.224598930479</v>
      </c>
      <c r="F28" s="36">
        <f t="shared" si="3"/>
        <v>47834.224598930479</v>
      </c>
      <c r="G28" s="36">
        <f t="shared" si="3"/>
        <v>47834.224598930479</v>
      </c>
      <c r="H28" s="36">
        <f t="shared" si="3"/>
        <v>0</v>
      </c>
      <c r="I28" s="36">
        <f t="shared" si="3"/>
        <v>47834.224598930479</v>
      </c>
      <c r="J28" s="36">
        <f t="shared" si="3"/>
        <v>47834.224598930479</v>
      </c>
      <c r="K28" s="36">
        <f t="shared" si="3"/>
        <v>47834.224598930479</v>
      </c>
      <c r="L28" s="36">
        <f t="shared" si="3"/>
        <v>47834.224598930479</v>
      </c>
      <c r="M28" s="36">
        <f t="shared" si="3"/>
        <v>47834.224598930479</v>
      </c>
      <c r="N28" s="37">
        <f>SUM(B28:M28)</f>
        <v>478048.12834224582</v>
      </c>
      <c r="O28" s="23" t="s">
        <v>40</v>
      </c>
    </row>
    <row r="29" spans="1:19" x14ac:dyDescent="0.25">
      <c r="A29" s="32" t="s">
        <v>37</v>
      </c>
      <c r="B29" s="33">
        <f>B28*0.102</f>
        <v>3242.7272727272721</v>
      </c>
      <c r="C29" s="33">
        <f t="shared" ref="C29:M29" si="4">C28*0.102</f>
        <v>3242.7272727272721</v>
      </c>
      <c r="D29" s="33">
        <f t="shared" si="4"/>
        <v>3242.7272727272721</v>
      </c>
      <c r="E29" s="33">
        <f t="shared" si="4"/>
        <v>4879.090909090909</v>
      </c>
      <c r="F29" s="33">
        <f t="shared" si="4"/>
        <v>4879.090909090909</v>
      </c>
      <c r="G29" s="33">
        <f t="shared" si="4"/>
        <v>4879.090909090909</v>
      </c>
      <c r="H29" s="33">
        <f t="shared" si="4"/>
        <v>0</v>
      </c>
      <c r="I29" s="33">
        <f t="shared" si="4"/>
        <v>4879.090909090909</v>
      </c>
      <c r="J29" s="33">
        <f t="shared" si="4"/>
        <v>4879.090909090909</v>
      </c>
      <c r="K29" s="33">
        <f t="shared" si="4"/>
        <v>4879.090909090909</v>
      </c>
      <c r="L29" s="33">
        <f t="shared" si="4"/>
        <v>4879.090909090909</v>
      </c>
      <c r="M29" s="33">
        <f t="shared" si="4"/>
        <v>4879.090909090909</v>
      </c>
      <c r="N29" s="34">
        <f>SUM(B29:M29)</f>
        <v>48760.909090909096</v>
      </c>
    </row>
    <row r="30" spans="1:19" x14ac:dyDescent="0.25">
      <c r="A30" s="38" t="s">
        <v>39</v>
      </c>
      <c r="B30" s="33">
        <f>B28*0.02</f>
        <v>635.82887700534752</v>
      </c>
      <c r="C30" s="33">
        <f t="shared" ref="C30:M30" si="5">C28*0.02</f>
        <v>635.82887700534752</v>
      </c>
      <c r="D30" s="33">
        <f t="shared" si="5"/>
        <v>635.82887700534752</v>
      </c>
      <c r="E30" s="33">
        <f t="shared" si="5"/>
        <v>956.68449197860957</v>
      </c>
      <c r="F30" s="33">
        <f t="shared" si="5"/>
        <v>956.68449197860957</v>
      </c>
      <c r="G30" s="33">
        <f t="shared" si="5"/>
        <v>956.68449197860957</v>
      </c>
      <c r="H30" s="33">
        <f t="shared" si="5"/>
        <v>0</v>
      </c>
      <c r="I30" s="33">
        <f t="shared" si="5"/>
        <v>956.68449197860957</v>
      </c>
      <c r="J30" s="33">
        <f t="shared" si="5"/>
        <v>956.68449197860957</v>
      </c>
      <c r="K30" s="33">
        <f t="shared" si="5"/>
        <v>956.68449197860957</v>
      </c>
      <c r="L30" s="33">
        <f t="shared" si="5"/>
        <v>956.68449197860957</v>
      </c>
      <c r="M30" s="33">
        <f t="shared" si="5"/>
        <v>956.68449197860957</v>
      </c>
      <c r="N30" s="34">
        <f>SUM(B30:M30)</f>
        <v>9560.9625668449189</v>
      </c>
    </row>
    <row r="31" spans="1:19" x14ac:dyDescent="0.25">
      <c r="A31" s="26"/>
      <c r="C31" s="9"/>
      <c r="E31" s="9"/>
      <c r="F31" s="9"/>
      <c r="G31" s="9"/>
      <c r="H31" s="9"/>
      <c r="I31" s="9"/>
      <c r="J31" s="9"/>
      <c r="K31" s="9"/>
      <c r="L31" s="9"/>
      <c r="M31" s="9"/>
      <c r="N31" s="22"/>
    </row>
    <row r="33" spans="14:14" x14ac:dyDescent="0.25">
      <c r="N33" s="31"/>
    </row>
  </sheetData>
  <mergeCells count="3">
    <mergeCell ref="O4:O6"/>
    <mergeCell ref="O11:O12"/>
    <mergeCell ref="O23:S23"/>
  </mergeCells>
  <conditionalFormatting sqref="N26:N31">
    <cfRule type="expression" dxfId="2" priority="4">
      <formula>"$B$32&lt;0"</formula>
    </cfRule>
  </conditionalFormatting>
  <conditionalFormatting sqref="B23:M23">
    <cfRule type="cellIs" dxfId="1" priority="1" operator="lessThan">
      <formula>0</formula>
    </cfRule>
  </conditionalFormatting>
  <conditionalFormatting sqref="N23">
    <cfRule type="expression" dxfId="0" priority="2">
      <formula>"$B$32&lt;0"</formula>
    </cfRule>
  </conditionalFormatting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3f798e-57fd-462e-b36a-b06bbf3ecd58" xsi:nil="true"/>
    <lcf76f155ced4ddcb4097134ff3c332f xmlns="8d41c533-7c52-4424-b33f-0b6fe26d99c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9CF57DC6FED4891BA98B0F942B9EE" ma:contentTypeVersion="18" ma:contentTypeDescription="Create a new document." ma:contentTypeScope="" ma:versionID="04ef4de36c5b48e24e7fa532491e08c3">
  <xsd:schema xmlns:xsd="http://www.w3.org/2001/XMLSchema" xmlns:xs="http://www.w3.org/2001/XMLSchema" xmlns:p="http://schemas.microsoft.com/office/2006/metadata/properties" xmlns:ns2="223f798e-57fd-462e-b36a-b06bbf3ecd58" xmlns:ns3="8d41c533-7c52-4424-b33f-0b6fe26d99c6" targetNamespace="http://schemas.microsoft.com/office/2006/metadata/properties" ma:root="true" ma:fieldsID="95cd354abdb60f4a7a5534d91e8762f7" ns2:_="" ns3:_="">
    <xsd:import namespace="223f798e-57fd-462e-b36a-b06bbf3ecd58"/>
    <xsd:import namespace="8d41c533-7c52-4424-b33f-0b6fe26d99c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f798e-57fd-462e-b36a-b06bbf3ecd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447b3cf-43cf-4038-b1e2-cfc0a952c0e8}" ma:internalName="TaxCatchAll" ma:showField="CatchAllData" ma:web="223f798e-57fd-462e-b36a-b06bbf3ecd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1c533-7c52-4424-b33f-0b6fe26d99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7729db4-03a7-4a4b-b843-7ba6b972ec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B444E4-BE4C-41D0-A5F8-D44E7F045B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4F8CF3-C96C-480C-80F5-F86EE3ED586E}">
  <ds:schemaRefs>
    <ds:schemaRef ds:uri="http://purl.org/dc/elements/1.1/"/>
    <ds:schemaRef ds:uri="223f798e-57fd-462e-b36a-b06bbf3ecd58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8d41c533-7c52-4424-b33f-0b6fe26d99c6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780AF79-D75D-4E9E-A348-366493AAB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3f798e-57fd-462e-b36a-b06bbf3ecd58"/>
    <ds:schemaRef ds:uri="8d41c533-7c52-4424-b33f-0b6fe26d99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Fullt driftsår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Tone Allum</dc:creator>
  <cp:keywords/>
  <dc:description/>
  <cp:lastModifiedBy>Tuva Okkenhaug Myrholt</cp:lastModifiedBy>
  <cp:revision/>
  <dcterms:created xsi:type="dcterms:W3CDTF">2020-01-23T09:26:49Z</dcterms:created>
  <dcterms:modified xsi:type="dcterms:W3CDTF">2025-07-01T11:39:27Z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0x0101008639CF57DC6FED4891BA98B0F942B9EE</vt:lpwstr>
  </property>
  <property fmtid="{D5CDD505-2E9C-101B-9397-08002B2CF9AE}" pid="3" name="MediaServiceImageTags">
    <vt:lpwstr/>
  </property>
</Properties>
</file>